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2019 PDA Information\Rome Township\"/>
    </mc:Choice>
  </mc:AlternateContent>
  <xr:revisionPtr revIDLastSave="0" documentId="13_ncr:1_{E6618602-DC8F-4987-B377-8F5DD1B2E575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ites 1-7" sheetId="1" r:id="rId1"/>
    <sheet name="Sites 8-14" sheetId="7" r:id="rId2"/>
    <sheet name="Sites 15-21" sheetId="12" r:id="rId3"/>
    <sheet name="Sites 22-28" sheetId="13" r:id="rId4"/>
    <sheet name="Sites 29-35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2" l="1"/>
  <c r="H4" i="13"/>
  <c r="H4" i="14"/>
  <c r="H4" i="7"/>
  <c r="F4" i="12"/>
  <c r="F4" i="13"/>
  <c r="F4" i="14"/>
  <c r="F4" i="7"/>
  <c r="R28" i="14"/>
  <c r="P28" i="14"/>
  <c r="R27" i="14"/>
  <c r="K27" i="14" s="1"/>
  <c r="R26" i="14"/>
  <c r="J26" i="14" s="1"/>
  <c r="P26" i="14" s="1"/>
  <c r="R25" i="14"/>
  <c r="P25" i="14"/>
  <c r="R24" i="14"/>
  <c r="K24" i="14" s="1"/>
  <c r="P24" i="14" s="1"/>
  <c r="R23" i="14"/>
  <c r="J23" i="14" s="1"/>
  <c r="P23" i="14" s="1"/>
  <c r="R22" i="14"/>
  <c r="P22" i="14"/>
  <c r="R21" i="14"/>
  <c r="K21" i="14" s="1"/>
  <c r="P21" i="14" s="1"/>
  <c r="R20" i="14"/>
  <c r="J20" i="14" s="1"/>
  <c r="P20" i="14" s="1"/>
  <c r="R19" i="14"/>
  <c r="P19" i="14"/>
  <c r="R18" i="14"/>
  <c r="K18" i="14" s="1"/>
  <c r="P18" i="14" s="1"/>
  <c r="R17" i="14"/>
  <c r="J17" i="14"/>
  <c r="P17" i="14" s="1"/>
  <c r="R16" i="14"/>
  <c r="P16" i="14"/>
  <c r="R15" i="14"/>
  <c r="K15" i="14" s="1"/>
  <c r="P15" i="14" s="1"/>
  <c r="R14" i="14"/>
  <c r="J14" i="14" s="1"/>
  <c r="P14" i="14" s="1"/>
  <c r="R13" i="14"/>
  <c r="P13" i="14"/>
  <c r="R12" i="14"/>
  <c r="K12" i="14" s="1"/>
  <c r="P12" i="14" s="1"/>
  <c r="R11" i="14"/>
  <c r="J11" i="14" s="1"/>
  <c r="P11" i="14" s="1"/>
  <c r="R10" i="14"/>
  <c r="P10" i="14"/>
  <c r="R9" i="14"/>
  <c r="K9" i="14" s="1"/>
  <c r="P9" i="14" s="1"/>
  <c r="R8" i="14"/>
  <c r="J8" i="14" s="1"/>
  <c r="P8" i="14" s="1"/>
  <c r="L4" i="14"/>
  <c r="C4" i="14"/>
  <c r="A4" i="14"/>
  <c r="R28" i="13"/>
  <c r="P28" i="13"/>
  <c r="R27" i="13"/>
  <c r="K27" i="13" s="1"/>
  <c r="R26" i="13"/>
  <c r="J26" i="13" s="1"/>
  <c r="P26" i="13" s="1"/>
  <c r="R25" i="13"/>
  <c r="P25" i="13"/>
  <c r="R24" i="13"/>
  <c r="K24" i="13" s="1"/>
  <c r="P24" i="13" s="1"/>
  <c r="R23" i="13"/>
  <c r="J23" i="13"/>
  <c r="P23" i="13" s="1"/>
  <c r="R22" i="13"/>
  <c r="P22" i="13"/>
  <c r="R21" i="13"/>
  <c r="K21" i="13" s="1"/>
  <c r="P21" i="13" s="1"/>
  <c r="R20" i="13"/>
  <c r="J20" i="13" s="1"/>
  <c r="P20" i="13" s="1"/>
  <c r="R19" i="13"/>
  <c r="P19" i="13"/>
  <c r="R18" i="13"/>
  <c r="K18" i="13" s="1"/>
  <c r="P18" i="13" s="1"/>
  <c r="R17" i="13"/>
  <c r="J17" i="13" s="1"/>
  <c r="P17" i="13" s="1"/>
  <c r="R16" i="13"/>
  <c r="P16" i="13"/>
  <c r="R15" i="13"/>
  <c r="K15" i="13" s="1"/>
  <c r="P15" i="13" s="1"/>
  <c r="R14" i="13"/>
  <c r="J14" i="13" s="1"/>
  <c r="P14" i="13" s="1"/>
  <c r="R13" i="13"/>
  <c r="P13" i="13"/>
  <c r="R12" i="13"/>
  <c r="K12" i="13" s="1"/>
  <c r="P12" i="13" s="1"/>
  <c r="R11" i="13"/>
  <c r="J11" i="13" s="1"/>
  <c r="P11" i="13" s="1"/>
  <c r="R10" i="13"/>
  <c r="P10" i="13"/>
  <c r="R9" i="13"/>
  <c r="K9" i="13" s="1"/>
  <c r="P9" i="13" s="1"/>
  <c r="R8" i="13"/>
  <c r="J8" i="13" s="1"/>
  <c r="P8" i="13" s="1"/>
  <c r="L4" i="13"/>
  <c r="C4" i="13"/>
  <c r="A4" i="13"/>
  <c r="C4" i="12"/>
  <c r="R28" i="12"/>
  <c r="P28" i="12"/>
  <c r="R27" i="12"/>
  <c r="K27" i="12" s="1"/>
  <c r="R26" i="12"/>
  <c r="J26" i="12" s="1"/>
  <c r="R25" i="12"/>
  <c r="P25" i="12"/>
  <c r="R24" i="12"/>
  <c r="K24" i="12" s="1"/>
  <c r="P24" i="12" s="1"/>
  <c r="R23" i="12"/>
  <c r="J23" i="12" s="1"/>
  <c r="P23" i="12" s="1"/>
  <c r="R22" i="12"/>
  <c r="P22" i="12"/>
  <c r="R21" i="12"/>
  <c r="K21" i="12" s="1"/>
  <c r="P21" i="12" s="1"/>
  <c r="R20" i="12"/>
  <c r="J20" i="12" s="1"/>
  <c r="P20" i="12" s="1"/>
  <c r="R19" i="12"/>
  <c r="P19" i="12"/>
  <c r="R18" i="12"/>
  <c r="K18" i="12" s="1"/>
  <c r="P18" i="12" s="1"/>
  <c r="R17" i="12"/>
  <c r="J17" i="12" s="1"/>
  <c r="P17" i="12" s="1"/>
  <c r="R16" i="12"/>
  <c r="P16" i="12"/>
  <c r="R15" i="12"/>
  <c r="K15" i="12" s="1"/>
  <c r="P15" i="12" s="1"/>
  <c r="R14" i="12"/>
  <c r="J14" i="12" s="1"/>
  <c r="P14" i="12" s="1"/>
  <c r="R13" i="12"/>
  <c r="P13" i="12"/>
  <c r="R12" i="12"/>
  <c r="K12" i="12" s="1"/>
  <c r="P12" i="12" s="1"/>
  <c r="R11" i="12"/>
  <c r="J11" i="12" s="1"/>
  <c r="P11" i="12" s="1"/>
  <c r="R10" i="12"/>
  <c r="P10" i="12"/>
  <c r="R9" i="12"/>
  <c r="K9" i="12"/>
  <c r="P9" i="12" s="1"/>
  <c r="R8" i="12"/>
  <c r="J8" i="12" s="1"/>
  <c r="P8" i="12" s="1"/>
  <c r="L4" i="12"/>
  <c r="A4" i="12"/>
  <c r="L4" i="7"/>
  <c r="C4" i="7"/>
  <c r="A4" i="7"/>
  <c r="R28" i="7"/>
  <c r="P28" i="7"/>
  <c r="R27" i="7"/>
  <c r="K27" i="7" s="1"/>
  <c r="P27" i="7" s="1"/>
  <c r="R26" i="7"/>
  <c r="J26" i="7" s="1"/>
  <c r="R25" i="7"/>
  <c r="P25" i="7"/>
  <c r="R24" i="7"/>
  <c r="K24" i="7" s="1"/>
  <c r="P24" i="7" s="1"/>
  <c r="R23" i="7"/>
  <c r="J23" i="7" s="1"/>
  <c r="P23" i="7" s="1"/>
  <c r="R22" i="7"/>
  <c r="P22" i="7"/>
  <c r="R21" i="7"/>
  <c r="K21" i="7"/>
  <c r="P21" i="7" s="1"/>
  <c r="R20" i="7"/>
  <c r="J20" i="7" s="1"/>
  <c r="P20" i="7" s="1"/>
  <c r="R19" i="7"/>
  <c r="P19" i="7"/>
  <c r="R18" i="7"/>
  <c r="K18" i="7" s="1"/>
  <c r="P18" i="7" s="1"/>
  <c r="R17" i="7"/>
  <c r="J17" i="7" s="1"/>
  <c r="P17" i="7" s="1"/>
  <c r="R16" i="7"/>
  <c r="P16" i="7"/>
  <c r="R15" i="7"/>
  <c r="K15" i="7"/>
  <c r="P15" i="7" s="1"/>
  <c r="R14" i="7"/>
  <c r="J14" i="7" s="1"/>
  <c r="P14" i="7" s="1"/>
  <c r="R13" i="7"/>
  <c r="P13" i="7"/>
  <c r="R12" i="7"/>
  <c r="K12" i="7" s="1"/>
  <c r="P12" i="7" s="1"/>
  <c r="R11" i="7"/>
  <c r="J11" i="7" s="1"/>
  <c r="P11" i="7" s="1"/>
  <c r="R10" i="7"/>
  <c r="P10" i="7"/>
  <c r="R9" i="7"/>
  <c r="K9" i="7" s="1"/>
  <c r="P9" i="7" s="1"/>
  <c r="R8" i="7"/>
  <c r="J8" i="7" s="1"/>
  <c r="P8" i="7" s="1"/>
  <c r="L32" i="7" l="1"/>
  <c r="L32" i="14"/>
  <c r="L32" i="13"/>
  <c r="K30" i="7"/>
  <c r="N30" i="7" s="1"/>
  <c r="L32" i="12"/>
  <c r="K30" i="14"/>
  <c r="P27" i="14"/>
  <c r="J30" i="14"/>
  <c r="K30" i="13"/>
  <c r="P27" i="13"/>
  <c r="J30" i="13"/>
  <c r="K30" i="12"/>
  <c r="P27" i="12"/>
  <c r="P26" i="12"/>
  <c r="J30" i="12"/>
  <c r="P26" i="7"/>
  <c r="J30" i="7"/>
  <c r="K32" i="7" l="1"/>
  <c r="N30" i="14"/>
  <c r="K32" i="14"/>
  <c r="J32" i="14"/>
  <c r="P32" i="14" s="1"/>
  <c r="M30" i="14"/>
  <c r="N30" i="13"/>
  <c r="K32" i="13"/>
  <c r="M30" i="13"/>
  <c r="J32" i="13"/>
  <c r="M30" i="12"/>
  <c r="J32" i="12"/>
  <c r="N30" i="12"/>
  <c r="K32" i="12"/>
  <c r="J32" i="7"/>
  <c r="P32" i="7" s="1"/>
  <c r="M30" i="7"/>
  <c r="P32" i="13" l="1"/>
  <c r="P32" i="12"/>
  <c r="P13" i="1" l="1"/>
  <c r="P28" i="1"/>
  <c r="P25" i="1"/>
  <c r="P22" i="1"/>
  <c r="P19" i="1"/>
  <c r="P16" i="1"/>
  <c r="P10" i="1"/>
  <c r="R28" i="1"/>
  <c r="R25" i="1"/>
  <c r="R22" i="1"/>
  <c r="R19" i="1"/>
  <c r="R16" i="1"/>
  <c r="R13" i="1"/>
  <c r="R10" i="1"/>
  <c r="R11" i="1"/>
  <c r="J11" i="1" s="1"/>
  <c r="P11" i="1" s="1"/>
  <c r="R12" i="1"/>
  <c r="K12" i="1" s="1"/>
  <c r="P12" i="1" s="1"/>
  <c r="R14" i="1"/>
  <c r="J14" i="1" s="1"/>
  <c r="P14" i="1" s="1"/>
  <c r="R15" i="1"/>
  <c r="K15" i="1" s="1"/>
  <c r="P15" i="1" s="1"/>
  <c r="R17" i="1"/>
  <c r="J17" i="1" s="1"/>
  <c r="P17" i="1" s="1"/>
  <c r="R18" i="1"/>
  <c r="K18" i="1" s="1"/>
  <c r="P18" i="1" s="1"/>
  <c r="R20" i="1"/>
  <c r="J20" i="1" s="1"/>
  <c r="P20" i="1" s="1"/>
  <c r="R21" i="1"/>
  <c r="K21" i="1" s="1"/>
  <c r="P21" i="1" s="1"/>
  <c r="R23" i="1"/>
  <c r="J23" i="1" s="1"/>
  <c r="P23" i="1" s="1"/>
  <c r="R24" i="1"/>
  <c r="K24" i="1" s="1"/>
  <c r="P24" i="1" s="1"/>
  <c r="R26" i="1"/>
  <c r="J26" i="1" s="1"/>
  <c r="P26" i="1" s="1"/>
  <c r="R27" i="1"/>
  <c r="K27" i="1" s="1"/>
  <c r="P27" i="1" s="1"/>
  <c r="R9" i="1"/>
  <c r="K9" i="1" s="1"/>
  <c r="P9" i="1" s="1"/>
  <c r="R8" i="1"/>
  <c r="J8" i="1" s="1"/>
  <c r="P8" i="1" s="1"/>
  <c r="L32" i="1" l="1"/>
  <c r="J30" i="1"/>
  <c r="M30" i="1" s="1"/>
  <c r="K30" i="1"/>
  <c r="K32" i="1" l="1"/>
  <c r="N30" i="1" l="1"/>
  <c r="J32" i="1"/>
  <c r="P32" i="1" s="1"/>
</calcChain>
</file>

<file path=xl/sharedStrings.xml><?xml version="1.0" encoding="utf-8"?>
<sst xmlns="http://schemas.openxmlformats.org/spreadsheetml/2006/main" count="430" uniqueCount="45">
  <si>
    <t>GRAVEL</t>
  </si>
  <si>
    <t>BASE</t>
  </si>
  <si>
    <t>CY</t>
  </si>
  <si>
    <t>Map Site#</t>
  </si>
  <si>
    <t>N</t>
  </si>
  <si>
    <t>W</t>
  </si>
  <si>
    <t xml:space="preserve">Gravel </t>
  </si>
  <si>
    <t>=</t>
  </si>
  <si>
    <t>Base</t>
  </si>
  <si>
    <t>Damage Assessment Site Worksheet - Roads and Culverts</t>
  </si>
  <si>
    <t>Contact Phone #</t>
  </si>
  <si>
    <t>Name of Local Contact</t>
  </si>
  <si>
    <t>Applicant Name</t>
  </si>
  <si>
    <t>County</t>
  </si>
  <si>
    <t>Date</t>
  </si>
  <si>
    <t>Contact Email</t>
  </si>
  <si>
    <t>Description of Material</t>
  </si>
  <si>
    <t>CULVERT</t>
  </si>
  <si>
    <t>Length in Feet</t>
  </si>
  <si>
    <t>Culvert</t>
  </si>
  <si>
    <t>GRAVEL OR BASE</t>
  </si>
  <si>
    <t>Latitude</t>
  </si>
  <si>
    <t>Longitude</t>
  </si>
  <si>
    <t>Gravel</t>
  </si>
  <si>
    <t>Total Cost</t>
  </si>
  <si>
    <t>Width in Inches</t>
  </si>
  <si>
    <t>Depth in Inches</t>
  </si>
  <si>
    <t>Width in Feet</t>
  </si>
  <si>
    <t>Work Complete %</t>
  </si>
  <si>
    <t>Culverts</t>
  </si>
  <si>
    <t>Total Damage</t>
  </si>
  <si>
    <t>Total inplace cost for sheet</t>
  </si>
  <si>
    <t>Total cubic yards/Tons (Tons=CY*1.325)</t>
  </si>
  <si>
    <t>Tons (Base)</t>
  </si>
  <si>
    <t>Tons (Gravel)</t>
  </si>
  <si>
    <t>CY (Gravel)</t>
  </si>
  <si>
    <t>CY (Base)</t>
  </si>
  <si>
    <t>Cost per foot (applicant enters)</t>
  </si>
  <si>
    <r>
      <t xml:space="preserve">All sites </t>
    </r>
    <r>
      <rPr>
        <b/>
        <u/>
        <sz val="10"/>
        <color theme="1"/>
        <rFont val="Calibri"/>
        <family val="2"/>
        <scheme val="minor"/>
      </rPr>
      <t>must</t>
    </r>
    <r>
      <rPr>
        <b/>
        <sz val="10"/>
        <color theme="1"/>
        <rFont val="Calibri"/>
        <family val="2"/>
        <scheme val="minor"/>
      </rPr>
      <t xml:space="preserve"> be identified on an attached map. Pictures of each site are not required, but encouraged.</t>
    </r>
  </si>
  <si>
    <r>
      <t xml:space="preserve">Applicant inplace cost for work activity: </t>
    </r>
    <r>
      <rPr>
        <b/>
        <sz val="8"/>
        <rFont val="Arial"/>
        <family val="2"/>
      </rPr>
      <t>Applicant enters cost per CY</t>
    </r>
  </si>
  <si>
    <t>Davison</t>
  </si>
  <si>
    <t>Rome TWP</t>
  </si>
  <si>
    <t>Delmar Mueller</t>
  </si>
  <si>
    <t>999-2053</t>
  </si>
  <si>
    <t>dnmueller@santel.net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</si>
</sst>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[&lt;=9999999]###\-####;\(###\)\ ###\-####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FFFFFF"/>
      </patternFill>
    </fill>
    <fill>
      <patternFill patternType="lightGray">
        <bgColor theme="8" tint="0.79985961485641044"/>
      </patternFill>
    </fill>
    <fill>
      <patternFill patternType="solid">
        <fgColor rgb="FFDAEEF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5" xfId="1" applyFont="1" applyBorder="1"/>
    <xf numFmtId="2" fontId="4" fillId="0" borderId="14" xfId="1" applyNumberFormat="1" applyFont="1" applyBorder="1"/>
    <xf numFmtId="0" fontId="4" fillId="3" borderId="11" xfId="1" applyFont="1" applyFill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2" fontId="4" fillId="0" borderId="10" xfId="1" applyNumberFormat="1" applyFont="1" applyBorder="1"/>
    <xf numFmtId="164" fontId="4" fillId="0" borderId="10" xfId="1" applyNumberFormat="1" applyFont="1" applyBorder="1" applyProtection="1">
      <protection locked="0"/>
    </xf>
    <xf numFmtId="164" fontId="4" fillId="0" borderId="11" xfId="1" applyNumberFormat="1" applyFont="1" applyBorder="1" applyProtection="1">
      <protection locked="0"/>
    </xf>
    <xf numFmtId="2" fontId="4" fillId="0" borderId="8" xfId="1" applyNumberFormat="1" applyFont="1" applyBorder="1"/>
    <xf numFmtId="164" fontId="4" fillId="0" borderId="8" xfId="1" applyNumberFormat="1" applyFont="1" applyBorder="1"/>
    <xf numFmtId="0" fontId="4" fillId="3" borderId="7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2" fontId="4" fillId="0" borderId="11" xfId="1" applyNumberFormat="1" applyFont="1" applyBorder="1"/>
    <xf numFmtId="44" fontId="4" fillId="0" borderId="24" xfId="2" applyFont="1" applyBorder="1"/>
    <xf numFmtId="0" fontId="4" fillId="4" borderId="7" xfId="1" applyFont="1" applyFill="1" applyBorder="1" applyAlignment="1" applyProtection="1">
      <alignment horizontal="center"/>
      <protection locked="0"/>
    </xf>
    <xf numFmtId="164" fontId="4" fillId="4" borderId="7" xfId="1" applyNumberFormat="1" applyFont="1" applyFill="1" applyBorder="1" applyProtection="1">
      <protection locked="0"/>
    </xf>
    <xf numFmtId="7" fontId="4" fillId="0" borderId="10" xfId="1" applyNumberFormat="1" applyFont="1" applyBorder="1"/>
    <xf numFmtId="7" fontId="4" fillId="0" borderId="11" xfId="1" applyNumberFormat="1" applyFont="1" applyBorder="1"/>
    <xf numFmtId="7" fontId="4" fillId="4" borderId="7" xfId="1" applyNumberFormat="1" applyFont="1" applyFill="1" applyBorder="1"/>
    <xf numFmtId="0" fontId="4" fillId="0" borderId="29" xfId="1" applyFont="1" applyBorder="1"/>
    <xf numFmtId="0" fontId="4" fillId="0" borderId="27" xfId="1" applyFont="1" applyBorder="1"/>
    <xf numFmtId="0" fontId="0" fillId="4" borderId="8" xfId="0" applyFill="1" applyBorder="1"/>
    <xf numFmtId="44" fontId="4" fillId="4" borderId="30" xfId="2" applyFont="1" applyFill="1" applyBorder="1"/>
    <xf numFmtId="0" fontId="0" fillId="3" borderId="11" xfId="0" applyFill="1" applyBorder="1"/>
    <xf numFmtId="0" fontId="4" fillId="3" borderId="6" xfId="1" applyFont="1" applyFill="1" applyBorder="1" applyAlignment="1">
      <alignment horizontal="center"/>
    </xf>
    <xf numFmtId="2" fontId="4" fillId="6" borderId="32" xfId="1" applyNumberFormat="1" applyFont="1" applyFill="1" applyBorder="1"/>
    <xf numFmtId="0" fontId="0" fillId="0" borderId="31" xfId="0" applyBorder="1"/>
    <xf numFmtId="0" fontId="4" fillId="3" borderId="1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3" borderId="23" xfId="1" applyFont="1" applyFill="1" applyBorder="1" applyAlignment="1">
      <alignment horizont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5" borderId="20" xfId="1" applyFont="1" applyFill="1" applyBorder="1"/>
    <xf numFmtId="0" fontId="4" fillId="5" borderId="19" xfId="1" applyFont="1" applyFill="1" applyBorder="1"/>
    <xf numFmtId="44" fontId="4" fillId="5" borderId="26" xfId="2" applyFont="1" applyFill="1" applyBorder="1" applyProtection="1">
      <protection locked="0"/>
    </xf>
    <xf numFmtId="4" fontId="4" fillId="0" borderId="16" xfId="2" applyNumberFormat="1" applyFont="1" applyBorder="1"/>
    <xf numFmtId="0" fontId="4" fillId="0" borderId="6" xfId="1" applyFont="1" applyBorder="1" applyAlignment="1" applyProtection="1">
      <alignment horizontal="center"/>
      <protection locked="0"/>
    </xf>
    <xf numFmtId="2" fontId="4" fillId="7" borderId="11" xfId="1" applyNumberFormat="1" applyFont="1" applyFill="1" applyBorder="1"/>
    <xf numFmtId="2" fontId="4" fillId="8" borderId="7" xfId="1" applyNumberFormat="1" applyFont="1" applyFill="1" applyBorder="1"/>
    <xf numFmtId="0" fontId="4" fillId="9" borderId="11" xfId="1" applyFont="1" applyFill="1" applyBorder="1" applyAlignment="1">
      <alignment horizontal="center" vertical="center" wrapText="1"/>
    </xf>
    <xf numFmtId="2" fontId="4" fillId="7" borderId="8" xfId="1" applyNumberFormat="1" applyFont="1" applyFill="1" applyBorder="1"/>
    <xf numFmtId="9" fontId="4" fillId="0" borderId="10" xfId="1" applyNumberFormat="1" applyFont="1" applyBorder="1" applyProtection="1">
      <protection locked="0"/>
    </xf>
    <xf numFmtId="9" fontId="4" fillId="0" borderId="11" xfId="1" applyNumberFormat="1" applyFont="1" applyBorder="1" applyProtection="1">
      <protection locked="0"/>
    </xf>
    <xf numFmtId="9" fontId="4" fillId="4" borderId="7" xfId="1" applyNumberFormat="1" applyFont="1" applyFill="1" applyBorder="1" applyProtection="1">
      <protection locked="0"/>
    </xf>
    <xf numFmtId="0" fontId="8" fillId="5" borderId="23" xfId="1" applyFont="1" applyFill="1" applyBorder="1" applyAlignment="1">
      <alignment horizontal="center" wrapText="1"/>
    </xf>
    <xf numFmtId="7" fontId="4" fillId="5" borderId="7" xfId="1" applyNumberFormat="1" applyFont="1" applyFill="1" applyBorder="1" applyProtection="1">
      <protection locked="0"/>
    </xf>
    <xf numFmtId="166" fontId="10" fillId="2" borderId="11" xfId="3" applyNumberFormat="1" applyFont="1" applyFill="1" applyBorder="1" applyAlignment="1" applyProtection="1">
      <alignment horizontal="center" vertical="center" wrapText="1"/>
      <protection locked="0"/>
    </xf>
    <xf numFmtId="166" fontId="10" fillId="2" borderId="11" xfId="3" applyNumberFormat="1" applyFont="1" applyFill="1" applyBorder="1" applyAlignment="1" applyProtection="1">
      <alignment horizontal="center" wrapText="1"/>
      <protection locked="0"/>
    </xf>
    <xf numFmtId="0" fontId="4" fillId="3" borderId="9" xfId="1" applyFont="1" applyFill="1" applyBorder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4" fillId="4" borderId="7" xfId="1" applyFont="1" applyFill="1" applyBorder="1" applyAlignment="1">
      <alignment horizontal="center"/>
    </xf>
    <xf numFmtId="0" fontId="4" fillId="4" borderId="7" xfId="1" applyFont="1" applyFill="1" applyBorder="1"/>
    <xf numFmtId="0" fontId="4" fillId="5" borderId="25" xfId="1" applyFont="1" applyFill="1" applyBorder="1"/>
    <xf numFmtId="0" fontId="4" fillId="5" borderId="20" xfId="1" applyFont="1" applyFill="1" applyBorder="1"/>
    <xf numFmtId="0" fontId="4" fillId="0" borderId="24" xfId="1" applyFont="1" applyBorder="1"/>
    <xf numFmtId="0" fontId="4" fillId="0" borderId="28" xfId="1" applyFont="1" applyBorder="1"/>
    <xf numFmtId="0" fontId="4" fillId="3" borderId="10" xfId="1" applyFont="1" applyFill="1" applyBorder="1" applyAlignment="1">
      <alignment horizontal="center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165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/>
    <xf numFmtId="0" fontId="9" fillId="0" borderId="17" xfId="4" applyBorder="1" applyAlignment="1" applyProtection="1">
      <alignment horizontal="center" vertical="center" wrapText="1"/>
      <protection locked="0"/>
    </xf>
    <xf numFmtId="0" fontId="4" fillId="0" borderId="12" xfId="1" applyFont="1" applyBorder="1"/>
    <xf numFmtId="0" fontId="5" fillId="0" borderId="0" xfId="3" applyFont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35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horizontal="left" vertical="top" wrapText="1"/>
    </xf>
    <xf numFmtId="0" fontId="10" fillId="0" borderId="1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0" fontId="9" fillId="0" borderId="17" xfId="4" applyBorder="1" applyAlignment="1">
      <alignment horizontal="center" vertical="center" wrapText="1"/>
    </xf>
    <xf numFmtId="0" fontId="11" fillId="0" borderId="17" xfId="1" applyFont="1" applyBorder="1" applyAlignment="1" applyProtection="1">
      <alignment horizontal="center" wrapText="1"/>
      <protection locked="0"/>
    </xf>
    <xf numFmtId="0" fontId="11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 applyProtection="1">
      <alignment horizontal="center" wrapText="1"/>
      <protection locked="0"/>
    </xf>
    <xf numFmtId="0" fontId="10" fillId="0" borderId="18" xfId="1" applyFont="1" applyBorder="1" applyAlignment="1" applyProtection="1">
      <alignment horizontal="center" wrapText="1"/>
      <protection locked="0"/>
    </xf>
  </cellXfs>
  <cellStyles count="5">
    <cellStyle name="Currency 2" xfId="2" xr:uid="{00000000-0005-0000-0000-000000000000}"/>
    <cellStyle name="Hyperlink" xfId="4" builtinId="8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FF7C80"/>
      <color rgb="FFFFFFCC"/>
      <color rgb="FFCCCCFF"/>
      <color rgb="FFDAE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opLeftCell="G4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66" t="s">
        <v>41</v>
      </c>
      <c r="B4" s="67"/>
      <c r="C4" s="66" t="s">
        <v>42</v>
      </c>
      <c r="D4" s="67"/>
      <c r="E4" s="71"/>
      <c r="F4" s="64" t="s">
        <v>43</v>
      </c>
      <c r="G4" s="65"/>
      <c r="H4" s="73" t="s">
        <v>44</v>
      </c>
      <c r="I4" s="67"/>
      <c r="J4" s="67"/>
      <c r="K4" s="71"/>
      <c r="L4" s="66" t="s">
        <v>40</v>
      </c>
      <c r="M4" s="67"/>
      <c r="N4" s="52">
        <v>43579</v>
      </c>
      <c r="O4" s="79"/>
      <c r="P4" s="80"/>
    </row>
    <row r="5" spans="1:18" ht="21" thickBot="1" x14ac:dyDescent="0.35">
      <c r="A5" s="66"/>
      <c r="B5" s="67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66"/>
      <c r="N5" s="67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</v>
      </c>
      <c r="B8" s="55" t="s">
        <v>6</v>
      </c>
      <c r="C8" s="4">
        <v>190</v>
      </c>
      <c r="D8" s="4">
        <v>21</v>
      </c>
      <c r="E8" s="4">
        <v>6</v>
      </c>
      <c r="F8" s="43"/>
      <c r="G8" s="43"/>
      <c r="H8" s="43"/>
      <c r="I8" s="11" t="s">
        <v>7</v>
      </c>
      <c r="J8" s="5">
        <f>TRUNC(C8*D8*R8/27,2)</f>
        <v>73.88</v>
      </c>
      <c r="K8" s="43"/>
      <c r="L8" s="43"/>
      <c r="M8" s="6">
        <v>-98.056100000000001</v>
      </c>
      <c r="N8" s="6">
        <v>43.578800000000001</v>
      </c>
      <c r="O8" s="47"/>
      <c r="P8" s="17">
        <f>SUM(J8*J31)</f>
        <v>1097.1179999999999</v>
      </c>
      <c r="R8">
        <f>SUM(E8/12)</f>
        <v>0.5</v>
      </c>
    </row>
    <row r="9" spans="1:18" ht="18" customHeight="1" x14ac:dyDescent="0.3">
      <c r="A9" s="3">
        <v>1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</v>
      </c>
      <c r="B11" s="55" t="s">
        <v>6</v>
      </c>
      <c r="C11" s="4">
        <v>280</v>
      </c>
      <c r="D11" s="4">
        <v>21</v>
      </c>
      <c r="E11" s="42">
        <v>2.5</v>
      </c>
      <c r="F11" s="43"/>
      <c r="G11" s="43"/>
      <c r="H11" s="43"/>
      <c r="I11" s="11" t="s">
        <v>7</v>
      </c>
      <c r="J11" s="5">
        <f>TRUNC(C11*D11*R11/27,2)</f>
        <v>45.37</v>
      </c>
      <c r="K11" s="43"/>
      <c r="L11" s="43"/>
      <c r="M11" s="6">
        <v>-98.044499999999999</v>
      </c>
      <c r="N11" s="6">
        <v>43.526499999999999</v>
      </c>
      <c r="O11" s="47"/>
      <c r="P11" s="17">
        <f>SUM(J11*J31)</f>
        <v>673.7444999999999</v>
      </c>
      <c r="R11">
        <f>SUM(E11/12)</f>
        <v>0.20833333333333334</v>
      </c>
    </row>
    <row r="12" spans="1:18" ht="18" customHeight="1" x14ac:dyDescent="0.3">
      <c r="A12" s="3">
        <v>2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</v>
      </c>
      <c r="B14" s="56" t="s">
        <v>6</v>
      </c>
      <c r="C14" s="4">
        <v>30</v>
      </c>
      <c r="D14" s="4">
        <v>21</v>
      </c>
      <c r="E14" s="4">
        <v>2</v>
      </c>
      <c r="F14" s="43"/>
      <c r="G14" s="43"/>
      <c r="H14" s="43"/>
      <c r="I14" s="11" t="s">
        <v>7</v>
      </c>
      <c r="J14" s="5">
        <f>TRUNC(C14*D14*R14/27,2)</f>
        <v>3.88</v>
      </c>
      <c r="K14" s="43"/>
      <c r="L14" s="43"/>
      <c r="M14" s="6">
        <v>-98.044300000000007</v>
      </c>
      <c r="N14" s="6">
        <v>43.512500000000003</v>
      </c>
      <c r="O14" s="48"/>
      <c r="P14" s="17">
        <f>SUM(J14*J31)</f>
        <v>57.617999999999995</v>
      </c>
      <c r="R14">
        <f>SUM(E14/12)</f>
        <v>0.16666666666666666</v>
      </c>
    </row>
    <row r="15" spans="1:18" ht="18" customHeight="1" x14ac:dyDescent="0.3">
      <c r="A15" s="3">
        <v>3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4</v>
      </c>
      <c r="B17" s="56" t="s">
        <v>6</v>
      </c>
      <c r="C17" s="12">
        <v>310</v>
      </c>
      <c r="D17" s="12">
        <v>21</v>
      </c>
      <c r="E17" s="12">
        <v>2</v>
      </c>
      <c r="F17" s="43"/>
      <c r="G17" s="43"/>
      <c r="H17" s="43"/>
      <c r="I17" s="11" t="s">
        <v>7</v>
      </c>
      <c r="J17" s="5">
        <f>TRUNC(C17*D17*R17/27,2)</f>
        <v>40.18</v>
      </c>
      <c r="K17" s="43"/>
      <c r="L17" s="43"/>
      <c r="M17" s="7">
        <v>-98.044600000000003</v>
      </c>
      <c r="N17" s="7">
        <v>43.532600000000002</v>
      </c>
      <c r="O17" s="48"/>
      <c r="P17" s="17">
        <f>SUM(J17*J31)</f>
        <v>596.673</v>
      </c>
      <c r="R17">
        <f>SUM(E17/12)</f>
        <v>0.16666666666666666</v>
      </c>
    </row>
    <row r="18" spans="1:18" ht="18" customHeight="1" x14ac:dyDescent="0.3">
      <c r="A18" s="3">
        <v>4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4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5</v>
      </c>
      <c r="B20" s="56" t="s">
        <v>6</v>
      </c>
      <c r="C20" s="12">
        <v>340</v>
      </c>
      <c r="D20" s="12">
        <v>21</v>
      </c>
      <c r="E20" s="12">
        <v>3</v>
      </c>
      <c r="F20" s="43"/>
      <c r="G20" s="43"/>
      <c r="H20" s="43"/>
      <c r="I20" s="11" t="s">
        <v>7</v>
      </c>
      <c r="J20" s="5">
        <f>TRUNC(C20*D20*R20/27,2)</f>
        <v>66.11</v>
      </c>
      <c r="K20" s="43"/>
      <c r="L20" s="43"/>
      <c r="M20" s="7">
        <v>-98.043800000000005</v>
      </c>
      <c r="N20" s="7">
        <v>43.5032</v>
      </c>
      <c r="O20" s="48"/>
      <c r="P20" s="17">
        <f>SUM(J20*J31)</f>
        <v>981.73349999999994</v>
      </c>
      <c r="R20">
        <f>SUM(E20/12)</f>
        <v>0.25</v>
      </c>
    </row>
    <row r="21" spans="1:18" ht="18" customHeight="1" x14ac:dyDescent="0.3">
      <c r="A21" s="3">
        <v>5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5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6</v>
      </c>
      <c r="B23" s="56" t="s">
        <v>6</v>
      </c>
      <c r="C23" s="12">
        <v>140</v>
      </c>
      <c r="D23" s="12">
        <v>21</v>
      </c>
      <c r="E23" s="12">
        <v>3</v>
      </c>
      <c r="F23" s="43"/>
      <c r="G23" s="43"/>
      <c r="H23" s="43"/>
      <c r="I23" s="11" t="s">
        <v>7</v>
      </c>
      <c r="J23" s="5">
        <f>TRUNC(C23*D23*R23/27,2)</f>
        <v>27.22</v>
      </c>
      <c r="K23" s="43"/>
      <c r="L23" s="43"/>
      <c r="M23" s="6">
        <v>-98.064999999999998</v>
      </c>
      <c r="N23" s="6">
        <v>43.544699999999999</v>
      </c>
      <c r="O23" s="48"/>
      <c r="P23" s="17">
        <f>SUM(J23*J31)</f>
        <v>404.21699999999998</v>
      </c>
      <c r="R23">
        <f>SUM(E23/12)</f>
        <v>0.25</v>
      </c>
    </row>
    <row r="24" spans="1:18" ht="18" customHeight="1" x14ac:dyDescent="0.3">
      <c r="A24" s="3">
        <v>6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6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7</v>
      </c>
      <c r="B26" s="56" t="s">
        <v>6</v>
      </c>
      <c r="C26" s="12">
        <v>90</v>
      </c>
      <c r="D26" s="12">
        <v>21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23.33</v>
      </c>
      <c r="K26" s="43"/>
      <c r="L26" s="43"/>
      <c r="M26" s="6">
        <v>-98.065399999999997</v>
      </c>
      <c r="N26" s="6">
        <v>43.555799999999998</v>
      </c>
      <c r="O26" s="48"/>
      <c r="P26" s="17">
        <f>SUM(J26*J31)</f>
        <v>346.45049999999998</v>
      </c>
      <c r="R26">
        <f>SUM(E26/12)</f>
        <v>0.33333333333333331</v>
      </c>
    </row>
    <row r="27" spans="1:18" ht="18" customHeight="1" x14ac:dyDescent="0.3">
      <c r="A27" s="3">
        <v>7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7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279.97000000000003</v>
      </c>
      <c r="K30" s="41">
        <f>SUM(K27,K24,K21,K18,K15,K12,K9)</f>
        <v>0</v>
      </c>
      <c r="L30" s="26"/>
      <c r="M30" s="2">
        <f>J30*1.325</f>
        <v>370.96025000000003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4157.55</v>
      </c>
      <c r="K32" s="14">
        <f>TRUNC(K30*K31,2)</f>
        <v>0</v>
      </c>
      <c r="L32" s="23">
        <f>SUM(P28,P25,P22,P19,P16,P13,P10)</f>
        <v>0</v>
      </c>
      <c r="P32" s="14">
        <f>SUM(J32,K32,L32)</f>
        <v>4157.55</v>
      </c>
    </row>
    <row r="33" ht="15" thickTop="1" x14ac:dyDescent="0.3"/>
  </sheetData>
  <sheetProtection password="CFED" sheet="1" objects="1" scenarios="1" selectLockedCells="1"/>
  <mergeCells count="18">
    <mergeCell ref="L3:M3"/>
    <mergeCell ref="L4:M4"/>
    <mergeCell ref="A30:F30"/>
    <mergeCell ref="A1:P2"/>
    <mergeCell ref="O3:P5"/>
    <mergeCell ref="M5:N5"/>
    <mergeCell ref="A31:F31"/>
    <mergeCell ref="A32:F32"/>
    <mergeCell ref="F3:G3"/>
    <mergeCell ref="F4:G4"/>
    <mergeCell ref="A3:B3"/>
    <mergeCell ref="A4:B4"/>
    <mergeCell ref="C3:E3"/>
    <mergeCell ref="C4:E4"/>
    <mergeCell ref="G30:H30"/>
    <mergeCell ref="A5:B5"/>
    <mergeCell ref="H4:K4"/>
    <mergeCell ref="H3:K3"/>
  </mergeCells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abSelected="1" workbookViewId="0">
      <selection activeCell="M15" sqref="M1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Rome TWP</v>
      </c>
      <c r="B4" s="83"/>
      <c r="C4" s="84" t="str">
        <f>T('Sites 1-7'!C4:E4)</f>
        <v>Delmar Mueller</v>
      </c>
      <c r="D4" s="85"/>
      <c r="E4" s="86"/>
      <c r="F4" s="87" t="str">
        <f>'Sites 1-7'!F4:G4</f>
        <v>999-2053</v>
      </c>
      <c r="G4" s="87"/>
      <c r="H4" s="88" t="str">
        <f>'Sites 1-7'!H4:K4</f>
        <v>dnmueller@santel.net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8</v>
      </c>
      <c r="B8" s="55" t="s">
        <v>6</v>
      </c>
      <c r="C8" s="4">
        <v>340</v>
      </c>
      <c r="D8" s="4">
        <v>21</v>
      </c>
      <c r="E8" s="4">
        <v>2</v>
      </c>
      <c r="F8" s="43"/>
      <c r="G8" s="43"/>
      <c r="H8" s="43"/>
      <c r="I8" s="11" t="s">
        <v>7</v>
      </c>
      <c r="J8" s="5">
        <f>TRUNC(C8*D8*R8/27,2)</f>
        <v>44.07</v>
      </c>
      <c r="K8" s="43"/>
      <c r="L8" s="43"/>
      <c r="M8" s="6">
        <v>-98.065399999999997</v>
      </c>
      <c r="N8" s="6">
        <v>43.557299999999998</v>
      </c>
      <c r="O8" s="47"/>
      <c r="P8" s="17">
        <f>SUM(J8*J31)</f>
        <v>654.43949999999995</v>
      </c>
      <c r="R8">
        <f>SUM(E8/12)</f>
        <v>0.16666666666666666</v>
      </c>
    </row>
    <row r="9" spans="1:18" ht="18" customHeight="1" x14ac:dyDescent="0.3">
      <c r="A9" s="3">
        <v>8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8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9</v>
      </c>
      <c r="B11" s="55" t="s">
        <v>6</v>
      </c>
      <c r="C11" s="4">
        <v>40</v>
      </c>
      <c r="D11" s="4">
        <v>21</v>
      </c>
      <c r="E11" s="42">
        <v>2</v>
      </c>
      <c r="F11" s="43"/>
      <c r="G11" s="43"/>
      <c r="H11" s="43"/>
      <c r="I11" s="11" t="s">
        <v>7</v>
      </c>
      <c r="J11" s="5">
        <f>TRUNC(C11*D11*R11/27,2)</f>
        <v>5.18</v>
      </c>
      <c r="K11" s="43"/>
      <c r="L11" s="43"/>
      <c r="M11" s="6">
        <v>-98.065399999999997</v>
      </c>
      <c r="N11" s="6">
        <v>43.557299999999998</v>
      </c>
      <c r="O11" s="47"/>
      <c r="P11" s="17">
        <f>SUM(J11*J31)</f>
        <v>76.922999999999988</v>
      </c>
      <c r="R11">
        <f>SUM(E11/12)</f>
        <v>0.16666666666666666</v>
      </c>
    </row>
    <row r="12" spans="1:18" ht="18" customHeight="1" x14ac:dyDescent="0.3">
      <c r="A12" s="3">
        <v>9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9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10</v>
      </c>
      <c r="B14" s="56" t="s">
        <v>6</v>
      </c>
      <c r="C14" s="4">
        <v>95</v>
      </c>
      <c r="D14" s="4">
        <v>21</v>
      </c>
      <c r="E14" s="4">
        <v>2</v>
      </c>
      <c r="F14" s="43"/>
      <c r="G14" s="43"/>
      <c r="H14" s="43"/>
      <c r="I14" s="11" t="s">
        <v>7</v>
      </c>
      <c r="J14" s="5">
        <f>TRUNC(C14*D14*R14/27,2)</f>
        <v>12.31</v>
      </c>
      <c r="K14" s="43"/>
      <c r="L14" s="43"/>
      <c r="M14" s="7">
        <v>-98.0642</v>
      </c>
      <c r="N14" s="7">
        <v>43.520400000000002</v>
      </c>
      <c r="O14" s="48"/>
      <c r="P14" s="17">
        <f>SUM(J14*J31)</f>
        <v>182.80350000000001</v>
      </c>
      <c r="R14">
        <f>SUM(E14/12)</f>
        <v>0.16666666666666666</v>
      </c>
    </row>
    <row r="15" spans="1:18" ht="18" customHeight="1" x14ac:dyDescent="0.3">
      <c r="A15" s="3">
        <v>10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10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11</v>
      </c>
      <c r="B17" s="56" t="s">
        <v>6</v>
      </c>
      <c r="C17" s="12">
        <v>430</v>
      </c>
      <c r="D17" s="12">
        <v>21</v>
      </c>
      <c r="E17" s="12">
        <v>2</v>
      </c>
      <c r="F17" s="43"/>
      <c r="G17" s="43"/>
      <c r="H17" s="43"/>
      <c r="I17" s="11" t="s">
        <v>7</v>
      </c>
      <c r="J17" s="5">
        <f>TRUNC(C17*D17*R17/27,2)</f>
        <v>55.74</v>
      </c>
      <c r="K17" s="43"/>
      <c r="L17" s="43"/>
      <c r="M17" s="6">
        <v>-98.063800000000001</v>
      </c>
      <c r="N17" s="6">
        <v>43.508200000000002</v>
      </c>
      <c r="O17" s="48"/>
      <c r="P17" s="17">
        <f>SUM(J17*J31)</f>
        <v>827.73900000000003</v>
      </c>
      <c r="R17">
        <f>SUM(E17/12)</f>
        <v>0.16666666666666666</v>
      </c>
    </row>
    <row r="18" spans="1:18" ht="18" customHeight="1" x14ac:dyDescent="0.3">
      <c r="A18" s="3">
        <v>11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11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12</v>
      </c>
      <c r="B20" s="56" t="s">
        <v>6</v>
      </c>
      <c r="C20" s="12">
        <v>350</v>
      </c>
      <c r="D20" s="12">
        <v>21</v>
      </c>
      <c r="E20" s="12">
        <v>2</v>
      </c>
      <c r="F20" s="43"/>
      <c r="G20" s="43"/>
      <c r="H20" s="43"/>
      <c r="I20" s="11" t="s">
        <v>7</v>
      </c>
      <c r="J20" s="5">
        <f>TRUNC(C20*D20*R20/27,2)</f>
        <v>45.37</v>
      </c>
      <c r="K20" s="43"/>
      <c r="L20" s="43"/>
      <c r="M20" s="6">
        <v>-98.064999999999998</v>
      </c>
      <c r="N20" s="6">
        <v>43.540999999999997</v>
      </c>
      <c r="O20" s="48"/>
      <c r="P20" s="17">
        <f>SUM(J20*J31)</f>
        <v>673.7444999999999</v>
      </c>
      <c r="R20">
        <f>SUM(E20/12)</f>
        <v>0.16666666666666666</v>
      </c>
    </row>
    <row r="21" spans="1:18" ht="18" customHeight="1" x14ac:dyDescent="0.3">
      <c r="A21" s="3">
        <v>12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12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13</v>
      </c>
      <c r="B23" s="56" t="s">
        <v>6</v>
      </c>
      <c r="C23" s="12">
        <v>30</v>
      </c>
      <c r="D23" s="12">
        <v>21</v>
      </c>
      <c r="E23" s="12">
        <v>2</v>
      </c>
      <c r="F23" s="43"/>
      <c r="G23" s="43"/>
      <c r="H23" s="43"/>
      <c r="I23" s="11" t="s">
        <v>7</v>
      </c>
      <c r="J23" s="5">
        <f>TRUNC(C23*D23*R23/27,2)</f>
        <v>3.88</v>
      </c>
      <c r="K23" s="43"/>
      <c r="L23" s="43"/>
      <c r="M23" s="7">
        <v>-98.054400000000001</v>
      </c>
      <c r="N23" s="7">
        <v>43.527700000000003</v>
      </c>
      <c r="O23" s="48"/>
      <c r="P23" s="17">
        <f>SUM(J23*J31)</f>
        <v>57.617999999999995</v>
      </c>
      <c r="R23">
        <f>SUM(E23/12)</f>
        <v>0.16666666666666666</v>
      </c>
    </row>
    <row r="24" spans="1:18" ht="18" customHeight="1" x14ac:dyDescent="0.3">
      <c r="A24" s="3">
        <v>13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13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14</v>
      </c>
      <c r="B26" s="56" t="s">
        <v>6</v>
      </c>
      <c r="C26" s="12">
        <v>90</v>
      </c>
      <c r="D26" s="12">
        <v>19</v>
      </c>
      <c r="E26" s="12">
        <v>3</v>
      </c>
      <c r="F26" s="43"/>
      <c r="G26" s="43"/>
      <c r="H26" s="43"/>
      <c r="I26" s="11" t="s">
        <v>7</v>
      </c>
      <c r="J26" s="5">
        <f>TRUNC(C26*D26*R26/27,2)</f>
        <v>15.83</v>
      </c>
      <c r="K26" s="43"/>
      <c r="L26" s="43"/>
      <c r="M26" s="7">
        <v>-98.965199999999996</v>
      </c>
      <c r="N26" s="7">
        <v>43.534199999999998</v>
      </c>
      <c r="O26" s="48"/>
      <c r="P26" s="17">
        <f>SUM(J26*J31)</f>
        <v>235.07550000000001</v>
      </c>
      <c r="R26">
        <f>SUM(E26/12)</f>
        <v>0.25</v>
      </c>
    </row>
    <row r="27" spans="1:18" ht="18" customHeight="1" x14ac:dyDescent="0.3">
      <c r="A27" s="3">
        <v>14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14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182.38</v>
      </c>
      <c r="K30" s="41">
        <f>SUM(K27,K24,K21,K18,K15,K12,K9)</f>
        <v>0</v>
      </c>
      <c r="L30" s="26"/>
      <c r="M30" s="2">
        <f>J30*1.325</f>
        <v>241.65349999999998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2708.34</v>
      </c>
      <c r="K32" s="14">
        <f>TRUNC(K30*K31,2)</f>
        <v>0</v>
      </c>
      <c r="L32" s="23">
        <f>SUM(P28,P25,P22,P19,P16,P13,P10)</f>
        <v>0</v>
      </c>
      <c r="P32" s="14">
        <f>SUM(J32,K32,L32)</f>
        <v>2708.34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topLeftCell="L1" workbookViewId="0">
      <selection activeCell="N10" sqref="N10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Rome TWP</v>
      </c>
      <c r="B4" s="83"/>
      <c r="C4" s="84" t="str">
        <f>T('Sites 1-7'!C4:E4)</f>
        <v>Delmar Mueller</v>
      </c>
      <c r="D4" s="85"/>
      <c r="E4" s="86"/>
      <c r="F4" s="87" t="str">
        <f>'Sites 1-7'!F4:G4</f>
        <v>999-2053</v>
      </c>
      <c r="G4" s="87"/>
      <c r="H4" s="88" t="str">
        <f>'Sites 1-7'!H4:K4</f>
        <v>dnmueller@santel.net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15</v>
      </c>
      <c r="B8" s="55" t="s">
        <v>6</v>
      </c>
      <c r="C8" s="4">
        <v>60</v>
      </c>
      <c r="D8" s="4">
        <v>21</v>
      </c>
      <c r="E8" s="4">
        <v>2</v>
      </c>
      <c r="F8" s="43"/>
      <c r="G8" s="43"/>
      <c r="H8" s="43"/>
      <c r="I8" s="11" t="s">
        <v>7</v>
      </c>
      <c r="J8" s="5">
        <f>TRUNC(C8*D8*R8/27,2)</f>
        <v>7.77</v>
      </c>
      <c r="K8" s="43"/>
      <c r="L8" s="43"/>
      <c r="M8" s="6">
        <v>-98.042100000000005</v>
      </c>
      <c r="N8" s="6">
        <v>43.586199999999998</v>
      </c>
      <c r="O8" s="47"/>
      <c r="P8" s="17">
        <f>SUM(J8*J31)</f>
        <v>115.38449999999999</v>
      </c>
      <c r="R8">
        <f>SUM(E8/12)</f>
        <v>0.16666666666666666</v>
      </c>
    </row>
    <row r="9" spans="1:18" ht="18" customHeight="1" x14ac:dyDescent="0.3">
      <c r="A9" s="3">
        <v>15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15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16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16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16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17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17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17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18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18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18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19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19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19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20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20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20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21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21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21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7.77</v>
      </c>
      <c r="K30" s="41">
        <f>SUM(K27,K24,K21,K18,K15,K12,K9)</f>
        <v>0</v>
      </c>
      <c r="L30" s="26"/>
      <c r="M30" s="2">
        <f>J30*1.325</f>
        <v>10.295249999999999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115.38</v>
      </c>
      <c r="K32" s="14">
        <f>TRUNC(K30*K31,2)</f>
        <v>0</v>
      </c>
      <c r="L32" s="23">
        <f>SUM(P28,P25,P22,P19,P16,P13,P10)</f>
        <v>0</v>
      </c>
      <c r="P32" s="14">
        <f>SUM(J32,K32,L32)</f>
        <v>115.38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3"/>
  <sheetViews>
    <sheetView topLeftCell="A3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Rome TWP</v>
      </c>
      <c r="B4" s="83"/>
      <c r="C4" s="84" t="str">
        <f>T('Sites 1-7'!C4:E4)</f>
        <v>Delmar Mueller</v>
      </c>
      <c r="D4" s="85"/>
      <c r="E4" s="86"/>
      <c r="F4" s="87" t="str">
        <f>'Sites 1-7'!F4:G4</f>
        <v>999-2053</v>
      </c>
      <c r="G4" s="87"/>
      <c r="H4" s="88" t="str">
        <f>'Sites 1-7'!H4:K4</f>
        <v>dnmueller@santel.net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22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22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22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23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23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23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24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24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24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25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25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25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26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26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26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27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27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27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28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28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28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topLeftCell="A4" workbookViewId="0">
      <selection activeCell="N4" sqref="N4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Rome TWP</v>
      </c>
      <c r="B4" s="83"/>
      <c r="C4" s="84" t="str">
        <f>T('Sites 1-7'!C4:E4)</f>
        <v>Delmar Mueller</v>
      </c>
      <c r="D4" s="85"/>
      <c r="E4" s="86"/>
      <c r="F4" s="87" t="str">
        <f>'Sites 1-7'!F4:G4</f>
        <v>999-2053</v>
      </c>
      <c r="G4" s="87"/>
      <c r="H4" s="88" t="str">
        <f>'Sites 1-7'!H4:K4</f>
        <v>dnmueller@santel.net</v>
      </c>
      <c r="I4" s="85"/>
      <c r="J4" s="85"/>
      <c r="K4" s="86"/>
      <c r="L4" s="83" t="str">
        <f>T('Sites 1-7'!L4:M4)</f>
        <v>Davison</v>
      </c>
      <c r="M4" s="83"/>
      <c r="N4" s="53"/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29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29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29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30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30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30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31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31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31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32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32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32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33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33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33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34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34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34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35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35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35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13</v>
      </c>
      <c r="K31" s="40">
        <v>13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Sites 1-7</vt:lpstr>
      <vt:lpstr>Sites 8-14</vt:lpstr>
      <vt:lpstr>Sites 15-21</vt:lpstr>
      <vt:lpstr>Sites 22-28</vt:lpstr>
      <vt:lpstr>Sites 29-35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GIS Laptop</cp:lastModifiedBy>
  <cp:lastPrinted>2019-03-22T15:28:05Z</cp:lastPrinted>
  <dcterms:created xsi:type="dcterms:W3CDTF">2016-06-03T21:15:09Z</dcterms:created>
  <dcterms:modified xsi:type="dcterms:W3CDTF">2019-04-26T20:34:11Z</dcterms:modified>
</cp:coreProperties>
</file>