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Ethan Town-need GPS and map\"/>
    </mc:Choice>
  </mc:AlternateContent>
  <xr:revisionPtr revIDLastSave="0" documentId="13_ncr:1_{FFC6C5C3-9FC2-42E3-8F0E-94BB4980972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 s="1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 s="1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P32" i="7" s="1"/>
  <c r="M30" i="7"/>
  <c r="P32" i="13" l="1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<sst xmlns="http://schemas.openxmlformats.org/spreadsheetml/2006/main" count="430" uniqueCount="45">
  <si>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</si>
  <si>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</si>
  <si>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</si>
  <si>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</si>
  <si>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</si>
  <si>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</si>
  <si>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</si>
  <si>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</si>
  <si>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</si>
  <si>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</si>
  <si>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</si>
  <si>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</si>
  <si>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</si>
  <si>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</si>
  <si>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</si>
  <si>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</si>
  <si>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</si>
  <si>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</si>
  <si>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</si>
  <si>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</si>
  <si>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</si>
  <si>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</si>
  <si>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</si>
  <si>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</si>
  <si>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</si>
  <si>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</si>
  <si>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</si>
  <si>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</si>
  <si>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</si>
  <si>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</si>
  <si>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</si>
  <si>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</si>
  <si>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</si>
  <si>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</si>
  <si>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</si>
  <si>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</si>
  <si>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</si>
  <si>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</si>
  <si>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</si>
  <si>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</si>
  <si>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Davison</t>
  </si>
  <si>
    <t>Town of Ethan</t>
  </si>
  <si>
    <t>Betty Raymond
Dave Duba</t>
  </si>
  <si>
    <t>605-227-4230
605-770-8771</t>
  </si>
  <si>
    <t>ethancity@santel.net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</si>
</sst>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4" fillId="0" borderId="13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9" fillId="0" borderId="17" xfId="4" applyBorder="1" applyAlignment="1" applyProtection="1">
      <alignment horizontal="center" vertical="center" wrapText="1"/>
      <protection locked="0"/>
    </xf>
    <xf numFmtId="0" fontId="9" fillId="0" borderId="17" xfId="4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110" zoomScaleNormal="110" workbookViewId="0">
      <selection activeCell="C8" sqref="C8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61" t="s">
        <v>41</v>
      </c>
      <c r="B4" s="62"/>
      <c r="C4" s="61" t="s">
        <v>42</v>
      </c>
      <c r="D4" s="62"/>
      <c r="E4" s="81"/>
      <c r="F4" s="78" t="s">
        <v>43</v>
      </c>
      <c r="G4" s="79"/>
      <c r="H4" s="82" t="s">
        <v>44</v>
      </c>
      <c r="I4" s="62"/>
      <c r="J4" s="62"/>
      <c r="K4" s="81"/>
      <c r="L4" s="61" t="s">
        <v>40</v>
      </c>
      <c r="M4" s="62"/>
      <c r="N4" s="52">
        <v>43584</v>
      </c>
      <c r="O4" s="69"/>
      <c r="P4" s="70"/>
    </row>
    <row r="5" spans="1:18" ht="21" thickBot="1" x14ac:dyDescent="0.35">
      <c r="A5" s="61"/>
      <c r="B5" s="62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1"/>
      <c r="N5" s="62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169</v>
      </c>
      <c r="D8" s="4">
        <v>33</v>
      </c>
      <c r="E8" s="4">
        <v>11</v>
      </c>
      <c r="F8" s="43"/>
      <c r="G8" s="43"/>
      <c r="H8" s="43"/>
      <c r="I8" s="11" t="s">
        <v>7</v>
      </c>
      <c r="J8" s="5">
        <f>TRUNC(C8*D8*R8/27,2)</f>
        <v>189.34</v>
      </c>
      <c r="K8" s="43"/>
      <c r="L8" s="43"/>
      <c r="M8" s="6">
        <v>43.5473</v>
      </c>
      <c r="N8" s="6">
        <v>-97.979799999999997</v>
      </c>
      <c r="O8" s="47"/>
      <c r="P8" s="17">
        <f>SUM(J8*J31)</f>
        <v>17419.28</v>
      </c>
      <c r="R8">
        <f>SUM(E8/12)</f>
        <v>0.91666666666666663</v>
      </c>
    </row>
    <row r="9" spans="1:18" ht="18" customHeight="1" x14ac:dyDescent="0.3">
      <c r="A9" s="3">
        <v>1</v>
      </c>
      <c r="B9" s="56" t="s">
        <v>8</v>
      </c>
      <c r="C9" s="12">
        <v>169</v>
      </c>
      <c r="D9" s="12">
        <v>33</v>
      </c>
      <c r="E9" s="43"/>
      <c r="F9" s="12">
        <v>8</v>
      </c>
      <c r="G9" s="43"/>
      <c r="H9" s="43"/>
      <c r="I9" s="3" t="s">
        <v>7</v>
      </c>
      <c r="J9" s="43"/>
      <c r="K9" s="13">
        <f>TRUNC(C9*D9*R9/27,2)</f>
        <v>137.69999999999999</v>
      </c>
      <c r="L9" s="43"/>
      <c r="M9" s="6"/>
      <c r="N9" s="6"/>
      <c r="O9" s="48"/>
      <c r="P9" s="18">
        <f>SUM(K9*K31)</f>
        <v>5580.7262549999987</v>
      </c>
      <c r="R9">
        <f>SUM(F9/12)</f>
        <v>0.66666666666666663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189.34</v>
      </c>
      <c r="K30" s="41">
        <f>SUM(K27,K24,K21,K18,K15,K12,K9)</f>
        <v>137.69999999999999</v>
      </c>
      <c r="L30" s="26"/>
      <c r="M30" s="2">
        <f>J30*1.325</f>
        <v>250.87549999999999</v>
      </c>
      <c r="N30" s="2">
        <f>K30*1.325</f>
        <v>182.45249999999999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92</v>
      </c>
      <c r="K31" s="40">
        <v>40.528149999999997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17419.28</v>
      </c>
      <c r="K32" s="14">
        <f>TRUNC(K30*K31,2)</f>
        <v>5580.72</v>
      </c>
      <c r="L32" s="23">
        <f>SUM(P28,P25,P22,P19,P16,P13,P10)</f>
        <v>0</v>
      </c>
      <c r="P32" s="14">
        <f>SUM(J32,K32,L32)</f>
        <v>23000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  <mergeCell ref="L3:M3"/>
    <mergeCell ref="L4:M4"/>
    <mergeCell ref="A30:F30"/>
    <mergeCell ref="A1:P2"/>
    <mergeCell ref="O3:P5"/>
    <mergeCell ref="M5:N5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Town of Ethan</v>
      </c>
      <c r="B4" s="86"/>
      <c r="C4" s="91" t="str">
        <f>T('Sites 1-7'!C4:E4)</f>
        <v>Betty Raymond
Dave Duba</v>
      </c>
      <c r="D4" s="84"/>
      <c r="E4" s="85"/>
      <c r="F4" s="92" t="str">
        <f>'Sites 1-7'!F4:G4</f>
        <v>605-227-4230
605-770-8771</v>
      </c>
      <c r="G4" s="92"/>
      <c r="H4" s="83" t="str">
        <f>'Sites 1-7'!H4:K4</f>
        <v>ethancity@santel.net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Town of Ethan</v>
      </c>
      <c r="B4" s="86"/>
      <c r="C4" s="91" t="str">
        <f>T('Sites 1-7'!C4:E4)</f>
        <v>Betty Raymond
Dave Duba</v>
      </c>
      <c r="D4" s="84"/>
      <c r="E4" s="85"/>
      <c r="F4" s="92" t="str">
        <f>'Sites 1-7'!F4:G4</f>
        <v>605-227-4230
605-770-8771</v>
      </c>
      <c r="G4" s="92"/>
      <c r="H4" s="83" t="str">
        <f>'Sites 1-7'!H4:K4</f>
        <v>ethancity@santel.net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Town of Ethan</v>
      </c>
      <c r="B4" s="86"/>
      <c r="C4" s="91" t="str">
        <f>T('Sites 1-7'!C4:E4)</f>
        <v>Betty Raymond
Dave Duba</v>
      </c>
      <c r="D4" s="84"/>
      <c r="E4" s="85"/>
      <c r="F4" s="92" t="str">
        <f>'Sites 1-7'!F4:G4</f>
        <v>605-227-4230
605-770-8771</v>
      </c>
      <c r="G4" s="92"/>
      <c r="H4" s="83" t="str">
        <f>'Sites 1-7'!H4:K4</f>
        <v>ethancity@santel.net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Town of Ethan</v>
      </c>
      <c r="B4" s="86"/>
      <c r="C4" s="91" t="str">
        <f>T('Sites 1-7'!C4:E4)</f>
        <v>Betty Raymond
Dave Duba</v>
      </c>
      <c r="D4" s="84"/>
      <c r="E4" s="85"/>
      <c r="F4" s="92" t="str">
        <f>'Sites 1-7'!F4:G4</f>
        <v>605-227-4230
605-770-8771</v>
      </c>
      <c r="G4" s="92"/>
      <c r="H4" s="83" t="str">
        <f>'Sites 1-7'!H4:K4</f>
        <v>ethancity@santel.net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2019-04-29T19:13:14Z</cp:lastPrinted>
  <dcterms:created xsi:type="dcterms:W3CDTF">2016-06-03T21:15:09Z</dcterms:created>
  <dcterms:modified xsi:type="dcterms:W3CDTF">2019-04-30T13:54:07Z</dcterms:modified>
</cp:coreProperties>
</file>